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hea\Sinch AB\Group Finance - IR\Sinch financials\"/>
    </mc:Choice>
  </mc:AlternateContent>
  <xr:revisionPtr revIDLastSave="379" documentId="8_{ECCFC55E-AA10-4C10-BABE-7565E35E21F5}" xr6:coauthVersionLast="43" xr6:coauthVersionMax="43" xr10:uidLastSave="{35DE35F8-8A34-4CB3-9B4F-F07761233D17}"/>
  <bookViews>
    <workbookView xWindow="-108" yWindow="-108" windowWidth="23256" windowHeight="12576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K52" i="1"/>
  <c r="J52" i="1"/>
  <c r="I52" i="1"/>
  <c r="H52" i="1"/>
  <c r="G52" i="1"/>
  <c r="P39" i="1"/>
  <c r="P37" i="1"/>
  <c r="P35" i="1"/>
  <c r="P46" i="1"/>
  <c r="P45" i="1"/>
  <c r="P44" i="1"/>
  <c r="P30" i="1"/>
  <c r="S47" i="1"/>
  <c r="T44" i="1" l="1"/>
  <c r="S44" i="1"/>
  <c r="O44" i="1"/>
  <c r="O48" i="1" s="1"/>
  <c r="N44" i="1"/>
  <c r="M44" i="1"/>
  <c r="L44" i="1"/>
  <c r="K44" i="1"/>
  <c r="J44" i="1"/>
  <c r="I44" i="1"/>
  <c r="H44" i="1"/>
  <c r="G44" i="1"/>
  <c r="T46" i="1"/>
  <c r="S46" i="1"/>
  <c r="O46" i="1"/>
  <c r="N46" i="1"/>
  <c r="M46" i="1"/>
  <c r="L46" i="1"/>
  <c r="K46" i="1"/>
  <c r="J46" i="1"/>
  <c r="I46" i="1"/>
  <c r="H46" i="1"/>
  <c r="O45" i="1"/>
  <c r="G46" i="1"/>
  <c r="B45" i="1"/>
  <c r="T47" i="1"/>
  <c r="O39" i="1"/>
  <c r="O37" i="1"/>
  <c r="O35" i="1"/>
  <c r="O30" i="1"/>
  <c r="O24" i="1"/>
  <c r="O17" i="1"/>
  <c r="O10" i="1"/>
  <c r="T24" i="1"/>
  <c r="S24" i="1"/>
  <c r="R24" i="1"/>
  <c r="N24" i="1"/>
  <c r="M24" i="1"/>
  <c r="L24" i="1"/>
  <c r="K24" i="1"/>
  <c r="J24" i="1"/>
  <c r="I24" i="1"/>
  <c r="H24" i="1"/>
  <c r="G24" i="1"/>
  <c r="F24" i="1"/>
  <c r="E24" i="1"/>
  <c r="D24" i="1"/>
  <c r="C24" i="1"/>
  <c r="N17" i="1"/>
  <c r="M17" i="1"/>
  <c r="L17" i="1"/>
  <c r="J17" i="1"/>
  <c r="I17" i="1"/>
  <c r="H17" i="1"/>
  <c r="G17" i="1"/>
  <c r="F17" i="1"/>
  <c r="E17" i="1"/>
  <c r="D17" i="1"/>
  <c r="C17" i="1"/>
  <c r="T17" i="1"/>
  <c r="S17" i="1"/>
  <c r="R17" i="1"/>
  <c r="T10" i="1"/>
  <c r="N10" i="1"/>
  <c r="M10" i="1"/>
  <c r="L10" i="1"/>
  <c r="K10" i="1"/>
  <c r="J10" i="1"/>
  <c r="I10" i="1"/>
  <c r="H10" i="1"/>
  <c r="G10" i="1"/>
  <c r="F10" i="1"/>
  <c r="E10" i="1"/>
  <c r="D10" i="1"/>
  <c r="C10" i="1"/>
  <c r="C30" i="1" l="1"/>
  <c r="D30" i="1"/>
  <c r="E30" i="1"/>
  <c r="F30" i="1"/>
  <c r="C27" i="1"/>
  <c r="D27" i="1"/>
  <c r="E27" i="1"/>
  <c r="F27" i="1"/>
  <c r="N30" i="1" l="1"/>
  <c r="M30" i="1"/>
  <c r="L30" i="1"/>
  <c r="T30" i="1"/>
  <c r="R30" i="1"/>
  <c r="J30" i="1"/>
  <c r="I30" i="1"/>
  <c r="H30" i="1"/>
  <c r="G30" i="1"/>
  <c r="G39" i="1"/>
  <c r="J39" i="1"/>
  <c r="I39" i="1"/>
  <c r="H39" i="1"/>
  <c r="J37" i="1"/>
  <c r="I37" i="1"/>
  <c r="H37" i="1"/>
  <c r="G37" i="1"/>
  <c r="J35" i="1"/>
  <c r="I35" i="1"/>
  <c r="H35" i="1"/>
  <c r="G35" i="1"/>
  <c r="J32" i="1"/>
  <c r="I32" i="1"/>
  <c r="H32" i="1"/>
  <c r="G32" i="1"/>
  <c r="J27" i="1"/>
  <c r="J45" i="1" s="1"/>
  <c r="J48" i="1" s="1"/>
  <c r="I27" i="1"/>
  <c r="I45" i="1" s="1"/>
  <c r="I48" i="1" s="1"/>
  <c r="H27" i="1"/>
  <c r="H45" i="1" s="1"/>
  <c r="H48" i="1" s="1"/>
  <c r="G27" i="1"/>
  <c r="G45" i="1" s="1"/>
  <c r="G48" i="1" s="1"/>
  <c r="R9" i="1"/>
  <c r="R10" i="1" s="1"/>
  <c r="R27" i="1"/>
  <c r="R32" i="1"/>
  <c r="R35" i="1"/>
  <c r="S35" i="1"/>
  <c r="R37" i="1"/>
  <c r="R39" i="1"/>
  <c r="S39" i="1"/>
  <c r="S37" i="1"/>
  <c r="T32" i="1"/>
  <c r="S32" i="1"/>
  <c r="N32" i="1"/>
  <c r="M32" i="1"/>
  <c r="L32" i="1"/>
  <c r="K32" i="1"/>
  <c r="S8" i="1"/>
  <c r="S9" i="1"/>
  <c r="S28" i="1"/>
  <c r="K27" i="1"/>
  <c r="K45" i="1" s="1"/>
  <c r="K48" i="1" s="1"/>
  <c r="K18" i="1"/>
  <c r="K17" i="1" s="1"/>
  <c r="K39" i="1"/>
  <c r="K37" i="1"/>
  <c r="K35" i="1"/>
  <c r="T39" i="1"/>
  <c r="N39" i="1"/>
  <c r="M39" i="1"/>
  <c r="L39" i="1"/>
  <c r="T37" i="1"/>
  <c r="N37" i="1"/>
  <c r="M37" i="1"/>
  <c r="T35" i="1"/>
  <c r="N35" i="1"/>
  <c r="M35" i="1"/>
  <c r="S10" i="1" l="1"/>
  <c r="S30" i="1"/>
  <c r="K30" i="1"/>
  <c r="S27" i="1"/>
  <c r="S45" i="1" s="1"/>
  <c r="S48" i="1" s="1"/>
  <c r="T27" i="1" l="1"/>
  <c r="T45" i="1" s="1"/>
  <c r="T48" i="1" s="1"/>
  <c r="N27" i="1"/>
  <c r="N45" i="1" s="1"/>
  <c r="N48" i="1" s="1"/>
  <c r="M27" i="1"/>
  <c r="M45" i="1" s="1"/>
  <c r="M48" i="1" s="1"/>
  <c r="L27" i="1"/>
  <c r="L45" i="1" s="1"/>
  <c r="L48" i="1" s="1"/>
  <c r="L35" i="1" l="1"/>
  <c r="L37" i="1"/>
</calcChain>
</file>

<file path=xl/sharedStrings.xml><?xml version="1.0" encoding="utf-8"?>
<sst xmlns="http://schemas.openxmlformats.org/spreadsheetml/2006/main" count="57" uniqueCount="44">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</sst>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T58"/>
  <sheetViews>
    <sheetView showGridLines="0" tabSelected="1" topLeftCell="A14" zoomScale="65" workbookViewId="0">
      <selection activeCell="V45" sqref="V45"/>
    </sheetView>
  </sheetViews>
  <sheetFormatPr defaultRowHeight="14.4" x14ac:dyDescent="0.3"/>
  <cols>
    <col min="1" max="1" width="3.5546875" customWidth="1"/>
    <col min="2" max="2" width="32.33203125" customWidth="1"/>
  </cols>
  <sheetData>
    <row r="4" spans="2:16374" x14ac:dyDescent="0.3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1"/>
      <c r="R4" s="2">
        <v>2016</v>
      </c>
      <c r="S4" s="2">
        <v>2017</v>
      </c>
      <c r="T4" s="2">
        <v>2018</v>
      </c>
    </row>
    <row r="6" spans="2:16374" x14ac:dyDescent="0.3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16374" x14ac:dyDescent="0.3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/>
      <c r="R7" s="7">
        <v>1658.6999999999998</v>
      </c>
      <c r="S7" s="7">
        <v>2847.2000000000003</v>
      </c>
      <c r="T7" s="7">
        <v>3752.4</v>
      </c>
    </row>
    <row r="8" spans="2:16374" x14ac:dyDescent="0.3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/>
      <c r="R8" s="7">
        <v>1.4</v>
      </c>
      <c r="S8" s="7">
        <f>50+0.2</f>
        <v>50.2</v>
      </c>
      <c r="T8" s="7">
        <v>91.4</v>
      </c>
    </row>
    <row r="9" spans="2:16374" x14ac:dyDescent="0.3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/>
      <c r="R9" s="7">
        <f>157.3+6.5</f>
        <v>163.80000000000001</v>
      </c>
      <c r="S9" s="7">
        <f>163.2+5.5</f>
        <v>168.7</v>
      </c>
      <c r="T9" s="7">
        <v>156.80000000000001</v>
      </c>
    </row>
    <row r="10" spans="2:16374" x14ac:dyDescent="0.3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/>
      <c r="R10" s="7">
        <f t="shared" ref="R10:T10" si="1">R11-SUM(R7:R9)</f>
        <v>-6.5999999999999091</v>
      </c>
      <c r="S10" s="7">
        <f t="shared" si="1"/>
        <v>-8</v>
      </c>
      <c r="T10" s="7">
        <f t="shared" si="1"/>
        <v>-14.000000000000455</v>
      </c>
      <c r="U10" s="7"/>
    </row>
    <row r="11" spans="2:16374" x14ac:dyDescent="0.3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/>
      <c r="R11" s="6">
        <v>1817.3</v>
      </c>
      <c r="S11" s="6">
        <v>3058.1</v>
      </c>
      <c r="T11" s="6">
        <v>3986.6</v>
      </c>
      <c r="U11" s="6"/>
    </row>
    <row r="12" spans="2:16374" x14ac:dyDescent="0.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2:16374" x14ac:dyDescent="0.3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</row>
    <row r="14" spans="2:16374" x14ac:dyDescent="0.3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/>
      <c r="R14" s="7">
        <v>336.3</v>
      </c>
      <c r="S14" s="7">
        <v>599.79999999999995</v>
      </c>
      <c r="T14" s="7">
        <v>817.30000000000007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</row>
    <row r="15" spans="2:16374" x14ac:dyDescent="0.3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/>
      <c r="R15" s="7">
        <v>0.9</v>
      </c>
      <c r="S15" s="7">
        <v>36.299999999999997</v>
      </c>
      <c r="T15" s="7">
        <v>50.5</v>
      </c>
    </row>
    <row r="16" spans="2:16374" x14ac:dyDescent="0.3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/>
      <c r="R16" s="7">
        <v>147.4</v>
      </c>
      <c r="S16" s="7">
        <v>144</v>
      </c>
      <c r="T16" s="7">
        <v>140.6</v>
      </c>
    </row>
    <row r="17" spans="2:20" x14ac:dyDescent="0.3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/>
      <c r="R17" s="7">
        <f t="shared" ref="R17:T17" si="3">R18-SUM(R14:R16)</f>
        <v>1.2999999999999545</v>
      </c>
      <c r="S17" s="7">
        <f t="shared" si="3"/>
        <v>-9.9999999999909051E-2</v>
      </c>
      <c r="T17" s="7">
        <f t="shared" si="3"/>
        <v>0</v>
      </c>
    </row>
    <row r="18" spans="2:20" x14ac:dyDescent="0.3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/>
      <c r="R18" s="8">
        <v>485.9</v>
      </c>
      <c r="S18" s="8">
        <v>780</v>
      </c>
      <c r="T18" s="8">
        <v>1008.4</v>
      </c>
    </row>
    <row r="19" spans="2:20" x14ac:dyDescent="0.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2:20" x14ac:dyDescent="0.3">
      <c r="B20" s="3" t="s">
        <v>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2:20" x14ac:dyDescent="0.3">
      <c r="B21" t="s">
        <v>30</v>
      </c>
      <c r="C21" s="7">
        <v>14.1</v>
      </c>
      <c r="D21" s="7">
        <v>6.8</v>
      </c>
      <c r="E21" s="7">
        <v>59.8</v>
      </c>
      <c r="F21" s="7">
        <v>69.2</v>
      </c>
      <c r="G21" s="7">
        <v>71.400000000000006</v>
      </c>
      <c r="H21" s="7">
        <v>74.7</v>
      </c>
      <c r="I21" s="7">
        <v>62.7</v>
      </c>
      <c r="J21" s="7">
        <v>79.099999999999994</v>
      </c>
      <c r="K21" s="7">
        <v>71.8</v>
      </c>
      <c r="L21" s="7">
        <v>108.3</v>
      </c>
      <c r="M21" s="7">
        <v>94</v>
      </c>
      <c r="N21" s="7">
        <v>102.6</v>
      </c>
      <c r="O21" s="7">
        <v>107.8</v>
      </c>
      <c r="P21" s="7">
        <v>112.15</v>
      </c>
      <c r="Q21" s="7"/>
      <c r="R21" s="7">
        <v>151.69999999999999</v>
      </c>
      <c r="S21" s="7">
        <v>287.8</v>
      </c>
      <c r="T21" s="7">
        <v>376.7</v>
      </c>
    </row>
    <row r="22" spans="2:20" x14ac:dyDescent="0.3">
      <c r="B22" t="s">
        <v>32</v>
      </c>
      <c r="C22" s="7"/>
      <c r="D22" s="7"/>
      <c r="E22" s="7"/>
      <c r="F22" s="7">
        <v>0.6</v>
      </c>
      <c r="G22" s="7">
        <v>-4.7</v>
      </c>
      <c r="H22" s="7">
        <v>-4.4000000000000004</v>
      </c>
      <c r="I22" s="7">
        <v>-3.7</v>
      </c>
      <c r="J22" s="7">
        <v>-6.4</v>
      </c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1.401</v>
      </c>
      <c r="Q22" s="7"/>
      <c r="R22" s="7">
        <v>0.6</v>
      </c>
      <c r="S22" s="7">
        <v>-19.2</v>
      </c>
      <c r="T22" s="7">
        <v>-10.5</v>
      </c>
    </row>
    <row r="23" spans="2:20" x14ac:dyDescent="0.3">
      <c r="B23" t="s">
        <v>31</v>
      </c>
      <c r="C23" s="7">
        <v>12.4</v>
      </c>
      <c r="D23" s="7">
        <v>6.3</v>
      </c>
      <c r="E23" s="7">
        <v>12.8</v>
      </c>
      <c r="F23" s="7">
        <v>14.8</v>
      </c>
      <c r="G23" s="7">
        <v>18.600000000000001</v>
      </c>
      <c r="H23" s="7">
        <v>5.5</v>
      </c>
      <c r="I23" s="7">
        <v>17.3</v>
      </c>
      <c r="J23" s="7">
        <v>0.5</v>
      </c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4.8760000000000003</v>
      </c>
      <c r="Q23" s="7"/>
      <c r="R23" s="7">
        <v>46.4</v>
      </c>
      <c r="S23" s="7">
        <v>41.9</v>
      </c>
      <c r="T23" s="7">
        <v>23.8</v>
      </c>
    </row>
    <row r="24" spans="2:20" x14ac:dyDescent="0.3">
      <c r="B24" t="s">
        <v>2</v>
      </c>
      <c r="C24" s="7">
        <f t="shared" ref="C24:O24" si="4">C25-SUM(C21:C23)</f>
        <v>-1.1999999999999993</v>
      </c>
      <c r="D24" s="7">
        <f t="shared" si="4"/>
        <v>-14.1</v>
      </c>
      <c r="E24" s="7">
        <f t="shared" si="4"/>
        <v>-44.499999999999993</v>
      </c>
      <c r="F24" s="7">
        <f t="shared" si="4"/>
        <v>-16.5</v>
      </c>
      <c r="G24" s="7">
        <f t="shared" si="4"/>
        <v>-14.500000000000014</v>
      </c>
      <c r="H24" s="7">
        <f t="shared" si="4"/>
        <v>-26.5</v>
      </c>
      <c r="I24" s="7">
        <f t="shared" si="4"/>
        <v>-9.2999999999999972</v>
      </c>
      <c r="J24" s="7">
        <f t="shared" si="4"/>
        <v>2.8000000000000114</v>
      </c>
      <c r="K24" s="7">
        <f t="shared" si="4"/>
        <v>-15.5</v>
      </c>
      <c r="L24" s="7">
        <f t="shared" si="4"/>
        <v>-26.400000000000006</v>
      </c>
      <c r="M24" s="7">
        <f t="shared" si="4"/>
        <v>0.90000000000000568</v>
      </c>
      <c r="N24" s="7">
        <f t="shared" si="4"/>
        <v>24.300000000000011</v>
      </c>
      <c r="O24" s="7">
        <f t="shared" si="4"/>
        <v>-7.2999999999999829</v>
      </c>
      <c r="P24" s="7">
        <v>-4.2530000000000001</v>
      </c>
      <c r="Q24" s="7"/>
      <c r="R24" s="7">
        <f t="shared" ref="R24:T24" si="5">R25-SUM(R21:R23)</f>
        <v>-78.099999999999994</v>
      </c>
      <c r="S24" s="7">
        <f t="shared" si="5"/>
        <v>-47.300000000000011</v>
      </c>
      <c r="T24" s="7">
        <f t="shared" si="5"/>
        <v>-16.699999999999989</v>
      </c>
    </row>
    <row r="25" spans="2:20" x14ac:dyDescent="0.3">
      <c r="B25" s="3" t="s">
        <v>1</v>
      </c>
      <c r="C25" s="9">
        <v>25.3</v>
      </c>
      <c r="D25" s="9">
        <v>-1</v>
      </c>
      <c r="E25" s="9">
        <v>28.1</v>
      </c>
      <c r="F25" s="9">
        <v>68.099999999999994</v>
      </c>
      <c r="G25" s="9">
        <v>70.8</v>
      </c>
      <c r="H25" s="9">
        <v>49.3</v>
      </c>
      <c r="I25" s="9">
        <v>67</v>
      </c>
      <c r="J25" s="9">
        <v>76</v>
      </c>
      <c r="K25" s="6">
        <v>53.2</v>
      </c>
      <c r="L25" s="6">
        <v>80.3</v>
      </c>
      <c r="M25" s="6">
        <v>99.4</v>
      </c>
      <c r="N25" s="6">
        <v>140.4</v>
      </c>
      <c r="O25" s="6">
        <v>112.2</v>
      </c>
      <c r="P25" s="6">
        <v>114.17400000000001</v>
      </c>
      <c r="Q25" s="6"/>
      <c r="R25" s="8">
        <v>120.6</v>
      </c>
      <c r="S25" s="8">
        <v>263.2</v>
      </c>
      <c r="T25" s="8">
        <v>373.3</v>
      </c>
    </row>
    <row r="26" spans="2:20" x14ac:dyDescent="0.3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2:20" x14ac:dyDescent="0.3">
      <c r="B27" t="s">
        <v>14</v>
      </c>
      <c r="C27" s="7">
        <f t="shared" ref="C27:F27" si="6">C25-C28</f>
        <v>0</v>
      </c>
      <c r="D27" s="7">
        <f t="shared" si="6"/>
        <v>-13</v>
      </c>
      <c r="E27" s="7">
        <f t="shared" si="6"/>
        <v>-43.999999999999993</v>
      </c>
      <c r="F27" s="7">
        <f t="shared" si="6"/>
        <v>-7.9000000000000057</v>
      </c>
      <c r="G27" s="7">
        <f t="shared" ref="G27:N27" si="7">G25-G28</f>
        <v>-10.099999999999994</v>
      </c>
      <c r="H27" s="7">
        <f t="shared" si="7"/>
        <v>-24.700000000000003</v>
      </c>
      <c r="I27" s="7">
        <f t="shared" si="7"/>
        <v>-4.7000000000000028</v>
      </c>
      <c r="J27" s="7">
        <f t="shared" si="7"/>
        <v>5.9000000000000057</v>
      </c>
      <c r="K27" s="7">
        <f t="shared" si="7"/>
        <v>-11.799999999999997</v>
      </c>
      <c r="L27" s="7">
        <f t="shared" si="7"/>
        <v>-17</v>
      </c>
      <c r="M27" s="7">
        <f t="shared" si="7"/>
        <v>4</v>
      </c>
      <c r="N27" s="7">
        <f t="shared" si="7"/>
        <v>31</v>
      </c>
      <c r="O27" s="7">
        <v>0</v>
      </c>
      <c r="P27" s="7">
        <v>0</v>
      </c>
      <c r="Q27" s="7"/>
      <c r="R27" s="7">
        <f t="shared" ref="R27:T27" si="8">R25-R28</f>
        <v>-64.900000000000006</v>
      </c>
      <c r="S27" s="7">
        <f t="shared" si="8"/>
        <v>-33.500000000000057</v>
      </c>
      <c r="T27" s="7">
        <f t="shared" si="8"/>
        <v>6.1999999999999886</v>
      </c>
    </row>
    <row r="28" spans="2:20" x14ac:dyDescent="0.3">
      <c r="B28" s="3" t="s">
        <v>34</v>
      </c>
      <c r="C28" s="9">
        <v>25.3</v>
      </c>
      <c r="D28" s="9">
        <v>12</v>
      </c>
      <c r="E28" s="9">
        <v>72.099999999999994</v>
      </c>
      <c r="F28" s="9">
        <v>76</v>
      </c>
      <c r="G28" s="9">
        <v>80.899999999999991</v>
      </c>
      <c r="H28" s="9">
        <v>74</v>
      </c>
      <c r="I28" s="9">
        <v>71.7</v>
      </c>
      <c r="J28" s="9">
        <v>70.099999999999994</v>
      </c>
      <c r="K28" s="6">
        <v>65</v>
      </c>
      <c r="L28" s="6">
        <v>97.3</v>
      </c>
      <c r="M28" s="6">
        <v>95.4</v>
      </c>
      <c r="N28" s="6">
        <v>109.4</v>
      </c>
      <c r="O28" s="6">
        <v>112.2</v>
      </c>
      <c r="P28" s="6">
        <v>114.17400000000001</v>
      </c>
      <c r="Q28" s="6"/>
      <c r="R28" s="6">
        <v>185.5</v>
      </c>
      <c r="S28" s="6">
        <f>80.9+74+71.7+70.1</f>
        <v>296.70000000000005</v>
      </c>
      <c r="T28" s="6">
        <v>367.1</v>
      </c>
    </row>
    <row r="29" spans="2:20" x14ac:dyDescent="0.3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2:20" x14ac:dyDescent="0.3">
      <c r="B30" t="s">
        <v>22</v>
      </c>
      <c r="C30" s="7">
        <f t="shared" ref="C30:P30" si="9">C28-C18</f>
        <v>-41.900000000000006</v>
      </c>
      <c r="D30" s="7">
        <f t="shared" si="9"/>
        <v>-52.400000000000006</v>
      </c>
      <c r="E30" s="7">
        <f t="shared" si="9"/>
        <v>-92.800000000000011</v>
      </c>
      <c r="F30" s="7">
        <f t="shared" si="9"/>
        <v>-113.4</v>
      </c>
      <c r="G30" s="7">
        <f t="shared" si="9"/>
        <v>-110.40000000000002</v>
      </c>
      <c r="H30" s="7">
        <f t="shared" si="9"/>
        <v>-116.69999999999999</v>
      </c>
      <c r="I30" s="7">
        <f t="shared" si="9"/>
        <v>-126.39999999999999</v>
      </c>
      <c r="J30" s="7">
        <f t="shared" si="9"/>
        <v>-129.70000000000002</v>
      </c>
      <c r="K30" s="7">
        <f t="shared" si="9"/>
        <v>-135</v>
      </c>
      <c r="L30" s="7">
        <f t="shared" si="9"/>
        <v>-151.30000000000001</v>
      </c>
      <c r="M30" s="7">
        <f t="shared" si="9"/>
        <v>-154.5</v>
      </c>
      <c r="N30" s="7">
        <f t="shared" si="9"/>
        <v>-200.49999999999997</v>
      </c>
      <c r="O30" s="7">
        <f t="shared" si="9"/>
        <v>-177.3</v>
      </c>
      <c r="P30" s="7">
        <f t="shared" si="9"/>
        <v>-206.91500000000005</v>
      </c>
      <c r="Q30" s="7"/>
      <c r="R30" s="7">
        <f>R28-R18</f>
        <v>-300.39999999999998</v>
      </c>
      <c r="S30" s="7">
        <f>S28-S18</f>
        <v>-483.29999999999995</v>
      </c>
      <c r="T30" s="7">
        <f>T28-T18</f>
        <v>-641.29999999999995</v>
      </c>
    </row>
    <row r="31" spans="2:20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2:20" x14ac:dyDescent="0.3">
      <c r="B32" t="s">
        <v>16</v>
      </c>
      <c r="C32" s="7"/>
      <c r="D32" s="7"/>
      <c r="E32" s="7"/>
      <c r="F32" s="7"/>
      <c r="G32" s="7">
        <f t="shared" ref="G32:N32" si="10">G34-G25-G33</f>
        <v>-29.699999999999996</v>
      </c>
      <c r="H32" s="7">
        <f t="shared" si="10"/>
        <v>-30.999999999999996</v>
      </c>
      <c r="I32" s="7">
        <f t="shared" si="10"/>
        <v>-32.5</v>
      </c>
      <c r="J32" s="7">
        <f t="shared" si="10"/>
        <v>-33</v>
      </c>
      <c r="K32" s="7">
        <f t="shared" si="10"/>
        <v>-32.900000000000006</v>
      </c>
      <c r="L32" s="7">
        <f t="shared" si="10"/>
        <v>-40.5</v>
      </c>
      <c r="M32" s="7">
        <f t="shared" si="10"/>
        <v>-40.200000000000003</v>
      </c>
      <c r="N32" s="7">
        <f t="shared" si="10"/>
        <v>-32.700000000000003</v>
      </c>
      <c r="O32" s="7">
        <v>-43.2</v>
      </c>
      <c r="P32" s="7">
        <v>-41.058999999999997</v>
      </c>
      <c r="Q32" s="7"/>
      <c r="R32" s="7">
        <f t="shared" ref="R32:T32" si="11">R34-R25-R33</f>
        <v>-46.099999999999994</v>
      </c>
      <c r="S32" s="7">
        <f t="shared" si="11"/>
        <v>-126.39999999999998</v>
      </c>
      <c r="T32" s="7">
        <f t="shared" si="11"/>
        <v>-146.30000000000001</v>
      </c>
    </row>
    <row r="33" spans="2:23" x14ac:dyDescent="0.3">
      <c r="B33" t="s">
        <v>15</v>
      </c>
      <c r="C33" s="7"/>
      <c r="D33" s="7"/>
      <c r="E33" s="7"/>
      <c r="F33" s="7"/>
      <c r="G33" s="7">
        <v>0</v>
      </c>
      <c r="H33" s="7">
        <v>0</v>
      </c>
      <c r="I33" s="7">
        <v>0</v>
      </c>
      <c r="J33" s="7">
        <v>-11.9</v>
      </c>
      <c r="K33" s="10">
        <v>0</v>
      </c>
      <c r="L33" s="10">
        <v>0</v>
      </c>
      <c r="M33" s="10">
        <v>-9.1999999999999993</v>
      </c>
      <c r="N33" s="10">
        <v>0</v>
      </c>
      <c r="O33" s="10">
        <v>0</v>
      </c>
      <c r="P33" s="10">
        <v>0</v>
      </c>
      <c r="Q33" s="7"/>
      <c r="R33" s="7">
        <v>0</v>
      </c>
      <c r="S33" s="7">
        <v>-11.9</v>
      </c>
      <c r="T33" s="7">
        <v>-9.1999999999999993</v>
      </c>
    </row>
    <row r="34" spans="2:23" x14ac:dyDescent="0.3">
      <c r="B34" s="3" t="s">
        <v>6</v>
      </c>
      <c r="C34" s="6"/>
      <c r="D34" s="6"/>
      <c r="E34" s="6"/>
      <c r="F34" s="6"/>
      <c r="G34" s="6">
        <v>41.1</v>
      </c>
      <c r="H34" s="6">
        <v>18.3</v>
      </c>
      <c r="I34" s="6">
        <v>34.5</v>
      </c>
      <c r="J34" s="6">
        <v>31.1</v>
      </c>
      <c r="K34" s="6">
        <v>20.3</v>
      </c>
      <c r="L34" s="6">
        <v>39.799999999999997</v>
      </c>
      <c r="M34" s="6">
        <v>50</v>
      </c>
      <c r="N34" s="6">
        <v>107.7</v>
      </c>
      <c r="O34" s="6">
        <v>69</v>
      </c>
      <c r="P34" s="6">
        <v>73.163000000000011</v>
      </c>
      <c r="Q34" s="7"/>
      <c r="R34" s="6">
        <v>74.5</v>
      </c>
      <c r="S34" s="6">
        <v>124.9</v>
      </c>
      <c r="T34" s="6">
        <v>217.8</v>
      </c>
    </row>
    <row r="35" spans="2:23" x14ac:dyDescent="0.3">
      <c r="B35" t="s">
        <v>7</v>
      </c>
      <c r="C35" s="7"/>
      <c r="D35" s="7"/>
      <c r="E35" s="7"/>
      <c r="F35" s="7"/>
      <c r="G35" s="7">
        <f t="shared" ref="G35:J35" si="12">G36-G34</f>
        <v>-7.6000000000000014</v>
      </c>
      <c r="H35" s="7">
        <f t="shared" si="12"/>
        <v>-9.7000000000000011</v>
      </c>
      <c r="I35" s="7">
        <f t="shared" si="12"/>
        <v>-20.6</v>
      </c>
      <c r="J35" s="7">
        <f t="shared" si="12"/>
        <v>-12.600000000000001</v>
      </c>
      <c r="K35" s="7">
        <f>K36-K34</f>
        <v>-4.1000000000000014</v>
      </c>
      <c r="L35" s="7">
        <f>L36-L34</f>
        <v>0.5</v>
      </c>
      <c r="M35" s="7">
        <f t="shared" ref="M35:P35" si="13">M36-M34</f>
        <v>-1.7000000000000028</v>
      </c>
      <c r="N35" s="7">
        <f t="shared" si="13"/>
        <v>-11.200000000000003</v>
      </c>
      <c r="O35" s="7">
        <f t="shared" si="13"/>
        <v>4.7000000000000028</v>
      </c>
      <c r="P35" s="7">
        <f t="shared" si="13"/>
        <v>-7.4809999999999945</v>
      </c>
      <c r="Q35" s="7"/>
      <c r="R35" s="7">
        <f t="shared" ref="R35:T35" si="14">R36-R34</f>
        <v>9.2999999999999972</v>
      </c>
      <c r="S35" s="7">
        <f t="shared" si="14"/>
        <v>-50.5</v>
      </c>
      <c r="T35" s="7">
        <f t="shared" si="14"/>
        <v>-16.5</v>
      </c>
    </row>
    <row r="36" spans="2:23" x14ac:dyDescent="0.3">
      <c r="B36" s="3" t="s">
        <v>9</v>
      </c>
      <c r="C36" s="6"/>
      <c r="D36" s="6"/>
      <c r="E36" s="6"/>
      <c r="F36" s="6"/>
      <c r="G36" s="6">
        <v>33.5</v>
      </c>
      <c r="H36" s="6">
        <v>8.6</v>
      </c>
      <c r="I36" s="6">
        <v>13.9</v>
      </c>
      <c r="J36" s="6">
        <v>18.5</v>
      </c>
      <c r="K36" s="6">
        <v>16.2</v>
      </c>
      <c r="L36" s="6">
        <v>40.299999999999997</v>
      </c>
      <c r="M36" s="6">
        <v>48.3</v>
      </c>
      <c r="N36" s="6">
        <v>96.5</v>
      </c>
      <c r="O36" s="6">
        <v>73.7</v>
      </c>
      <c r="P36" s="6">
        <v>65.682000000000016</v>
      </c>
      <c r="Q36" s="7"/>
      <c r="R36" s="6">
        <v>83.8</v>
      </c>
      <c r="S36" s="6">
        <v>74.400000000000006</v>
      </c>
      <c r="T36" s="6">
        <v>201.3</v>
      </c>
    </row>
    <row r="37" spans="2:23" x14ac:dyDescent="0.3">
      <c r="B37" t="s">
        <v>8</v>
      </c>
      <c r="C37" s="7"/>
      <c r="D37" s="7"/>
      <c r="E37" s="7"/>
      <c r="F37" s="7"/>
      <c r="G37" s="7">
        <f t="shared" ref="G37:J37" si="15">G38-G36</f>
        <v>-0.10000000000000142</v>
      </c>
      <c r="H37" s="7">
        <f t="shared" si="15"/>
        <v>-9.7999999999999989</v>
      </c>
      <c r="I37" s="7">
        <f t="shared" si="15"/>
        <v>-2</v>
      </c>
      <c r="J37" s="7">
        <f t="shared" si="15"/>
        <v>71.8</v>
      </c>
      <c r="K37" s="7">
        <f>K38-K36</f>
        <v>-7</v>
      </c>
      <c r="L37" s="7">
        <f>L38-L36</f>
        <v>-11.299999999999997</v>
      </c>
      <c r="M37" s="7">
        <f t="shared" ref="M37:P37" si="16">M38-M36</f>
        <v>-10.5</v>
      </c>
      <c r="N37" s="7">
        <f t="shared" si="16"/>
        <v>7</v>
      </c>
      <c r="O37" s="7">
        <f t="shared" si="16"/>
        <v>-15.900000000000006</v>
      </c>
      <c r="P37" s="7">
        <f t="shared" si="16"/>
        <v>-12.382999999999996</v>
      </c>
      <c r="Q37" s="7"/>
      <c r="R37" s="7">
        <f t="shared" ref="R37:T37" si="17">R38-R36</f>
        <v>-1.3999999999999915</v>
      </c>
      <c r="S37" s="7">
        <f t="shared" si="17"/>
        <v>60</v>
      </c>
      <c r="T37" s="7">
        <f t="shared" si="17"/>
        <v>-21.800000000000011</v>
      </c>
    </row>
    <row r="38" spans="2:23" x14ac:dyDescent="0.3">
      <c r="B38" s="3" t="s">
        <v>10</v>
      </c>
      <c r="C38" s="6"/>
      <c r="D38" s="6"/>
      <c r="E38" s="6"/>
      <c r="F38" s="6"/>
      <c r="G38" s="6">
        <v>33.4</v>
      </c>
      <c r="H38" s="6">
        <v>-1.2</v>
      </c>
      <c r="I38" s="6">
        <v>11.9</v>
      </c>
      <c r="J38" s="6">
        <v>90.3</v>
      </c>
      <c r="K38" s="6">
        <v>9.1999999999999993</v>
      </c>
      <c r="L38" s="6">
        <v>29</v>
      </c>
      <c r="M38" s="6">
        <v>37.799999999999997</v>
      </c>
      <c r="N38" s="6">
        <v>103.5</v>
      </c>
      <c r="O38" s="6">
        <v>57.8</v>
      </c>
      <c r="P38" s="6">
        <v>53.299000000000021</v>
      </c>
      <c r="Q38" s="7"/>
      <c r="R38" s="6">
        <v>82.4</v>
      </c>
      <c r="S38" s="6">
        <v>134.4</v>
      </c>
      <c r="T38" s="6">
        <v>179.5</v>
      </c>
    </row>
    <row r="39" spans="2:23" x14ac:dyDescent="0.3">
      <c r="B39" t="s">
        <v>11</v>
      </c>
      <c r="C39" s="7"/>
      <c r="D39" s="7"/>
      <c r="E39" s="7"/>
      <c r="F39" s="7"/>
      <c r="G39" s="7">
        <f t="shared" ref="G39:J39" si="18">G38-G40</f>
        <v>0.19999999999999574</v>
      </c>
      <c r="H39" s="7">
        <f t="shared" si="18"/>
        <v>0.19999999999999996</v>
      </c>
      <c r="I39" s="7">
        <f t="shared" si="18"/>
        <v>9.9999999999999645E-2</v>
      </c>
      <c r="J39" s="7">
        <f t="shared" si="18"/>
        <v>0</v>
      </c>
      <c r="K39" s="7">
        <f>K38-K40</f>
        <v>9.9999999999999645E-2</v>
      </c>
      <c r="L39" s="7">
        <f>L38-L40</f>
        <v>0</v>
      </c>
      <c r="M39" s="7">
        <f t="shared" ref="M39:O39" si="19">M38-M40</f>
        <v>-0.10000000000000142</v>
      </c>
      <c r="N39" s="7">
        <f t="shared" si="19"/>
        <v>0</v>
      </c>
      <c r="O39" s="7">
        <f t="shared" si="19"/>
        <v>-0.10000000000000142</v>
      </c>
      <c r="P39" s="7">
        <f>P38-P40</f>
        <v>6.2000000000018929E-2</v>
      </c>
      <c r="Q39" s="14"/>
      <c r="R39" s="7">
        <f>R38-R40</f>
        <v>0</v>
      </c>
      <c r="S39" s="7">
        <f>S38-S40</f>
        <v>0.5</v>
      </c>
      <c r="T39" s="7">
        <f t="shared" ref="T39" si="20">T38-T40</f>
        <v>0</v>
      </c>
    </row>
    <row r="40" spans="2:23" x14ac:dyDescent="0.3">
      <c r="B40" s="5" t="s">
        <v>12</v>
      </c>
      <c r="C40" s="7"/>
      <c r="D40" s="7"/>
      <c r="E40" s="7"/>
      <c r="F40" s="7"/>
      <c r="G40" s="7">
        <v>33.200000000000003</v>
      </c>
      <c r="H40" s="7">
        <v>-1.4</v>
      </c>
      <c r="I40" s="7">
        <v>11.8</v>
      </c>
      <c r="J40" s="7">
        <v>90.3</v>
      </c>
      <c r="K40" s="7">
        <v>9.1</v>
      </c>
      <c r="L40" s="7">
        <v>29</v>
      </c>
      <c r="M40" s="7">
        <v>37.9</v>
      </c>
      <c r="N40" s="7">
        <v>103.5</v>
      </c>
      <c r="O40" s="7">
        <v>57.9</v>
      </c>
      <c r="P40" s="7">
        <v>53.237000000000002</v>
      </c>
      <c r="Q40" s="7"/>
      <c r="R40" s="7">
        <v>82.4</v>
      </c>
      <c r="S40" s="7">
        <v>133.9</v>
      </c>
      <c r="T40" s="7">
        <v>179.5</v>
      </c>
    </row>
    <row r="41" spans="2:23" x14ac:dyDescent="0.3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3" x14ac:dyDescent="0.3">
      <c r="B42" s="11" t="s">
        <v>21</v>
      </c>
      <c r="C42" s="6"/>
      <c r="D42" s="6"/>
      <c r="E42" s="6"/>
      <c r="F42" s="6"/>
      <c r="G42" s="6">
        <v>511.9</v>
      </c>
      <c r="H42" s="6">
        <v>245.7</v>
      </c>
      <c r="I42" s="6">
        <v>320.10000000000002</v>
      </c>
      <c r="J42" s="6">
        <v>348.8</v>
      </c>
      <c r="K42" s="6">
        <v>546.9</v>
      </c>
      <c r="L42" s="6">
        <v>437.5</v>
      </c>
      <c r="M42" s="6">
        <v>514.20000000000005</v>
      </c>
      <c r="N42" s="6">
        <v>405.5</v>
      </c>
      <c r="O42" s="6">
        <v>484.1</v>
      </c>
      <c r="P42" s="6">
        <v>441.35699999999997</v>
      </c>
      <c r="Q42" s="7"/>
      <c r="R42" s="6">
        <v>368.6</v>
      </c>
      <c r="S42" s="6">
        <v>348.8</v>
      </c>
      <c r="T42" s="6">
        <v>405.5</v>
      </c>
    </row>
    <row r="43" spans="2:23" x14ac:dyDescent="0.3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2:23" x14ac:dyDescent="0.3">
      <c r="B44" s="3" t="s">
        <v>6</v>
      </c>
      <c r="C44" s="4"/>
      <c r="D44" s="4"/>
      <c r="E44" s="4"/>
      <c r="F44" s="4"/>
      <c r="G44" s="6">
        <f>G34</f>
        <v>41.1</v>
      </c>
      <c r="H44" s="6">
        <f t="shared" ref="H44:O44" si="21">H34</f>
        <v>18.3</v>
      </c>
      <c r="I44" s="6">
        <f t="shared" si="21"/>
        <v>34.5</v>
      </c>
      <c r="J44" s="6">
        <f t="shared" si="21"/>
        <v>31.1</v>
      </c>
      <c r="K44" s="6">
        <f t="shared" si="21"/>
        <v>20.3</v>
      </c>
      <c r="L44" s="6">
        <f t="shared" si="21"/>
        <v>39.799999999999997</v>
      </c>
      <c r="M44" s="6">
        <f t="shared" si="21"/>
        <v>50</v>
      </c>
      <c r="N44" s="6">
        <f t="shared" si="21"/>
        <v>107.7</v>
      </c>
      <c r="O44" s="6">
        <f t="shared" si="21"/>
        <v>69</v>
      </c>
      <c r="P44" s="6">
        <f t="shared" ref="P44" si="22">P34</f>
        <v>73.163000000000011</v>
      </c>
      <c r="Q44" s="4"/>
      <c r="R44" s="4"/>
      <c r="S44" s="6">
        <f t="shared" ref="S44:T44" si="23">S34</f>
        <v>124.9</v>
      </c>
      <c r="T44" s="6">
        <f t="shared" si="23"/>
        <v>217.8</v>
      </c>
    </row>
    <row r="45" spans="2:23" x14ac:dyDescent="0.3">
      <c r="B45" t="str">
        <f>B27</f>
        <v>One-offs in EBITDA</v>
      </c>
      <c r="C45" s="4"/>
      <c r="D45" s="4"/>
      <c r="E45" s="4"/>
      <c r="F45" s="4"/>
      <c r="G45" s="7">
        <f>G27</f>
        <v>-10.099999999999994</v>
      </c>
      <c r="H45" s="7">
        <f t="shared" ref="H45:O45" si="24">H27</f>
        <v>-24.700000000000003</v>
      </c>
      <c r="I45" s="7">
        <f t="shared" si="24"/>
        <v>-4.7000000000000028</v>
      </c>
      <c r="J45" s="7">
        <f t="shared" si="24"/>
        <v>5.9000000000000057</v>
      </c>
      <c r="K45" s="7">
        <f t="shared" si="24"/>
        <v>-11.799999999999997</v>
      </c>
      <c r="L45" s="7">
        <f t="shared" si="24"/>
        <v>-17</v>
      </c>
      <c r="M45" s="7">
        <f t="shared" si="24"/>
        <v>4</v>
      </c>
      <c r="N45" s="7">
        <f t="shared" si="24"/>
        <v>31</v>
      </c>
      <c r="O45" s="7">
        <f t="shared" si="24"/>
        <v>0</v>
      </c>
      <c r="P45" s="7">
        <f t="shared" ref="P45" si="25">P27</f>
        <v>0</v>
      </c>
      <c r="Q45" s="4"/>
      <c r="R45" s="4"/>
      <c r="S45" s="7">
        <f t="shared" ref="S45:T45" si="26">S27</f>
        <v>-33.500000000000057</v>
      </c>
      <c r="T45" s="7">
        <f t="shared" si="26"/>
        <v>6.1999999999999886</v>
      </c>
      <c r="V45" s="7"/>
    </row>
    <row r="46" spans="2:23" x14ac:dyDescent="0.3">
      <c r="B46" t="s">
        <v>15</v>
      </c>
      <c r="C46" s="4"/>
      <c r="D46" s="4"/>
      <c r="E46" s="4"/>
      <c r="F46" s="4"/>
      <c r="G46" s="7">
        <f>G33</f>
        <v>0</v>
      </c>
      <c r="H46" s="7">
        <f t="shared" ref="H46:O46" si="27">H33</f>
        <v>0</v>
      </c>
      <c r="I46" s="7">
        <f t="shared" si="27"/>
        <v>0</v>
      </c>
      <c r="J46" s="7">
        <f t="shared" si="27"/>
        <v>-11.9</v>
      </c>
      <c r="K46" s="7">
        <f t="shared" si="27"/>
        <v>0</v>
      </c>
      <c r="L46" s="7">
        <f t="shared" si="27"/>
        <v>0</v>
      </c>
      <c r="M46" s="7">
        <f t="shared" si="27"/>
        <v>-9.1999999999999993</v>
      </c>
      <c r="N46" s="7">
        <f t="shared" si="27"/>
        <v>0</v>
      </c>
      <c r="O46" s="7">
        <f t="shared" si="27"/>
        <v>0</v>
      </c>
      <c r="P46" s="7">
        <f t="shared" ref="P46" si="28">P33</f>
        <v>0</v>
      </c>
      <c r="Q46" s="4"/>
      <c r="R46" s="4"/>
      <c r="S46" s="7">
        <f t="shared" ref="S46:T46" si="29">S33</f>
        <v>-11.9</v>
      </c>
      <c r="T46" s="7">
        <f t="shared" si="29"/>
        <v>-9.1999999999999993</v>
      </c>
    </row>
    <row r="47" spans="2:23" x14ac:dyDescent="0.3">
      <c r="B47" t="s">
        <v>33</v>
      </c>
      <c r="G47" s="7">
        <v>-24.3</v>
      </c>
      <c r="H47" s="7">
        <v>-27.3</v>
      </c>
      <c r="I47" s="7">
        <v>-27.7</v>
      </c>
      <c r="J47" s="7">
        <v>-27.6</v>
      </c>
      <c r="K47" s="7">
        <v>-26.7</v>
      </c>
      <c r="L47" s="7">
        <v>-34.299999999999997</v>
      </c>
      <c r="M47" s="7">
        <v>-35.6</v>
      </c>
      <c r="N47" s="7">
        <v>-27.4</v>
      </c>
      <c r="O47" s="7">
        <v>-33.299999999999997</v>
      </c>
      <c r="P47" s="7">
        <v>-30.928000000000001</v>
      </c>
      <c r="R47" s="4"/>
      <c r="S47" s="7">
        <f>SUM(G47:J47)</f>
        <v>-106.9</v>
      </c>
      <c r="T47" s="7">
        <f>SUM(K47:N47)</f>
        <v>-124</v>
      </c>
    </row>
    <row r="48" spans="2:23" x14ac:dyDescent="0.3">
      <c r="B48" s="3" t="s">
        <v>35</v>
      </c>
      <c r="G48" s="6">
        <f>G44-G45-G46-G47</f>
        <v>75.5</v>
      </c>
      <c r="H48" s="6">
        <f t="shared" ref="H48:O48" si="30">H44-H45-H46-H47</f>
        <v>70.3</v>
      </c>
      <c r="I48" s="6">
        <f t="shared" si="30"/>
        <v>66.900000000000006</v>
      </c>
      <c r="J48" s="6">
        <f t="shared" si="30"/>
        <v>64.699999999999989</v>
      </c>
      <c r="K48" s="6">
        <f t="shared" si="30"/>
        <v>58.8</v>
      </c>
      <c r="L48" s="6">
        <f t="shared" si="30"/>
        <v>91.1</v>
      </c>
      <c r="M48" s="6">
        <f t="shared" si="30"/>
        <v>90.800000000000011</v>
      </c>
      <c r="N48" s="6">
        <f t="shared" si="30"/>
        <v>104.1</v>
      </c>
      <c r="O48" s="6">
        <f t="shared" si="30"/>
        <v>102.3</v>
      </c>
      <c r="P48" s="6">
        <v>104.09100000000001</v>
      </c>
      <c r="S48" s="6">
        <f t="shared" ref="S48" si="31">S44-S45-S46-S47</f>
        <v>277.20000000000005</v>
      </c>
      <c r="T48" s="6">
        <f t="shared" ref="T48" si="32">T44-T45-T46-T47</f>
        <v>344.8</v>
      </c>
      <c r="W48" s="7"/>
    </row>
    <row r="50" spans="2:16" x14ac:dyDescent="0.3">
      <c r="B50" t="s">
        <v>42</v>
      </c>
      <c r="G50" s="4">
        <v>317.05</v>
      </c>
      <c r="H50" s="4">
        <v>344.9</v>
      </c>
      <c r="I50" s="4">
        <v>359.35</v>
      </c>
      <c r="J50" s="4">
        <v>351.15</v>
      </c>
      <c r="K50" s="4">
        <v>357.25</v>
      </c>
      <c r="L50" s="4">
        <v>379.9</v>
      </c>
      <c r="M50" s="4">
        <v>392.6</v>
      </c>
      <c r="N50" s="4">
        <v>390.8</v>
      </c>
      <c r="O50" s="4">
        <v>405.3</v>
      </c>
      <c r="P50" s="4">
        <v>431.25</v>
      </c>
    </row>
    <row r="51" spans="2:16" x14ac:dyDescent="0.3">
      <c r="B51" t="s">
        <v>43</v>
      </c>
      <c r="G51" s="4">
        <v>48.9</v>
      </c>
      <c r="H51" s="4">
        <v>46.699999999999996</v>
      </c>
      <c r="I51" s="4">
        <v>52.75</v>
      </c>
      <c r="J51" s="4">
        <v>60.6</v>
      </c>
      <c r="K51" s="4">
        <v>62.45</v>
      </c>
      <c r="L51" s="4">
        <v>61.4</v>
      </c>
      <c r="M51" s="4">
        <v>68.849999999999994</v>
      </c>
      <c r="N51" s="4">
        <v>76.814999999999998</v>
      </c>
      <c r="O51" s="4">
        <v>90.814999999999998</v>
      </c>
      <c r="P51" s="4">
        <v>110.4</v>
      </c>
    </row>
    <row r="52" spans="2:16" x14ac:dyDescent="0.3">
      <c r="B52" s="3" t="s">
        <v>1</v>
      </c>
      <c r="G52" s="15">
        <f>G50+G51</f>
        <v>365.95</v>
      </c>
      <c r="H52" s="15">
        <f t="shared" ref="H52:P52" si="33">H50+H51</f>
        <v>391.59999999999997</v>
      </c>
      <c r="I52" s="15">
        <f t="shared" si="33"/>
        <v>412.1</v>
      </c>
      <c r="J52" s="15">
        <f t="shared" si="33"/>
        <v>411.75</v>
      </c>
      <c r="K52" s="15">
        <f t="shared" si="33"/>
        <v>419.7</v>
      </c>
      <c r="L52" s="15">
        <f t="shared" si="33"/>
        <v>441.29999999999995</v>
      </c>
      <c r="M52" s="15">
        <f t="shared" si="33"/>
        <v>461.45000000000005</v>
      </c>
      <c r="N52" s="15">
        <f t="shared" si="33"/>
        <v>467.61500000000001</v>
      </c>
      <c r="O52" s="15">
        <f t="shared" si="33"/>
        <v>496.11500000000001</v>
      </c>
      <c r="P52" s="15">
        <f t="shared" si="33"/>
        <v>541.65</v>
      </c>
    </row>
    <row r="55" spans="2:16" x14ac:dyDescent="0.3">
      <c r="B55" s="3" t="s">
        <v>37</v>
      </c>
    </row>
    <row r="56" spans="2:16" x14ac:dyDescent="0.3">
      <c r="B56" t="s">
        <v>38</v>
      </c>
    </row>
    <row r="57" spans="2:16" x14ac:dyDescent="0.3">
      <c r="B57" s="12" t="s">
        <v>39</v>
      </c>
    </row>
    <row r="58" spans="2:16" x14ac:dyDescent="0.3">
      <c r="B58" s="13" t="s">
        <v>40</v>
      </c>
    </row>
  </sheetData>
  <hyperlinks>
    <hyperlink ref="B58" r:id="rId1" xr:uid="{8B302222-6422-4E6C-9E47-84020BDCC710}"/>
  </hyperlinks>
  <pageMargins left="0.7" right="0.7" top="0.75" bottom="0.75" header="0.3" footer="0.3"/>
  <pageSetup paperSize="9" orientation="portrait" r:id="rId2"/>
  <ignoredErrors>
    <ignoredError sqref="S47:T47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5ab8a3666e3327a932f5893f5323db69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1801cc04869b8a541a3368e6f977acb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2C331-E68F-41A9-AE1E-3E2CE913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E5AEB-27FD-47F1-8ADD-16BFA880DC9A}">
  <ds:schemaRefs>
    <ds:schemaRef ds:uri="http://purl.org/dc/elements/1.1/"/>
    <ds:schemaRef ds:uri="http://schemas.microsoft.com/office/2006/metadata/properties"/>
    <ds:schemaRef ds:uri="F80FDB8B-13EF-4F7F-904D-31500032C0F3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80fdb8b-13ef-4f7f-904d-31500032c0f3"/>
    <ds:schemaRef ds:uri="fedaf683-66b1-42f6-80c5-50b05cb709f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2019-07-18T22:29:43Z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